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2021 website reporting federal funding\"/>
    </mc:Choice>
  </mc:AlternateContent>
  <xr:revisionPtr revIDLastSave="0" documentId="13_ncr:1_{5C7ED85C-981F-4DCB-9CCA-B5B645C421C2}" xr6:coauthVersionLast="47" xr6:coauthVersionMax="47" xr10:uidLastSave="{00000000-0000-0000-0000-000000000000}"/>
  <bookViews>
    <workbookView xWindow="-110" yWindow="-110" windowWidth="19420" windowHeight="10420" activeTab="1"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Monthly'!$B$1:$K$16</definedName>
    <definedName name="_xlnm.Print_Area" localSheetId="2">'Funds Spent - Monthly'!$B$1:$K$16</definedName>
    <definedName name="_xlnm.Print_Area" localSheetId="0">'Overview and Summary'!$B$1:$E$19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 l="1"/>
  <c r="K11" i="2" s="1"/>
  <c r="J10" i="2"/>
  <c r="K11" i="4"/>
  <c r="J7" i="4"/>
  <c r="I7" i="4"/>
  <c r="I11" i="4" s="1"/>
  <c r="H7" i="4"/>
  <c r="G7" i="4"/>
  <c r="G11" i="4" s="1"/>
  <c r="F7" i="4"/>
  <c r="E7" i="4"/>
  <c r="E11" i="4" s="1"/>
  <c r="D7" i="4"/>
  <c r="I7" i="2"/>
  <c r="H7" i="2"/>
  <c r="G7" i="2"/>
  <c r="F7" i="2"/>
  <c r="F11" i="2" s="1"/>
  <c r="E7" i="2"/>
  <c r="D7" i="2"/>
  <c r="C7" i="2"/>
  <c r="J11" i="4"/>
  <c r="J11" i="2"/>
  <c r="I11" i="2"/>
  <c r="H11" i="4"/>
  <c r="H11" i="2"/>
  <c r="G11" i="2"/>
  <c r="F11" i="4"/>
  <c r="E11" i="2"/>
  <c r="E11" i="3"/>
  <c r="D11" i="3"/>
  <c r="D11" i="4"/>
  <c r="C11" i="4"/>
  <c r="D11" i="2"/>
  <c r="C11" i="2"/>
</calcChain>
</file>

<file path=xl/sharedStrings.xml><?xml version="1.0" encoding="utf-8"?>
<sst xmlns="http://schemas.openxmlformats.org/spreadsheetml/2006/main" count="72" uniqueCount="39">
  <si>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</si>
  <si>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</si>
  <si>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</si>
  <si>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</si>
  <si>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</si>
  <si>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</si>
  <si>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</si>
  <si>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</si>
  <si>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</si>
  <si>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</si>
  <si>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</si>
  <si>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</si>
  <si>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</si>
  <si>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</si>
  <si>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</si>
  <si>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</si>
  <si>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</si>
  <si>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</si>
  <si>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 xml:space="preserve">Funds Received As of </t>
  </si>
  <si>
    <t>September 30</t>
  </si>
  <si>
    <t>October 31</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</si>
  <si>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</si>
  <si>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</si>
  <si>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</si>
  <si>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</si>
  <si>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November 30</t>
  </si>
  <si>
    <t>December 31</t>
  </si>
  <si>
    <t>January 31</t>
  </si>
  <si>
    <t>February 28</t>
  </si>
  <si>
    <t xml:space="preserve">Funds Spent As of </t>
  </si>
  <si>
    <t>March 31</t>
  </si>
  <si>
    <t>March 31*</t>
  </si>
  <si>
    <t>Funds Received *</t>
  </si>
  <si>
    <t>April 30</t>
  </si>
  <si>
    <t>As of May 31, 2022</t>
  </si>
  <si>
    <t>May 31</t>
  </si>
  <si>
    <t>$3.7 billion</t>
  </si>
  <si>
    <t>$1.5 billion</t>
  </si>
  <si>
    <t>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totaling $11.6 million for State and Local Fiscal Recovery Fund, $6.9 million for Coronavirus Relief Fund, $1.2 million for Emergency Rental Assistance and $365K for Homeowners Assistance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</si>
</sst>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font>
    <font>
      <sz val="11"/>
      <color theme="1"/>
      <name val="Calibri"/>
      <family val="2"/>
    </font>
    <font>
      <sz val="18"/>
      <color theme="3"/>
      <name val="Calibri Light"/>
      <family val="2"/>
      <scheme val="major"/>
    </font>
    <font>
      <b/>
      <i/>
      <sz val="11"/>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2">
    <xf numFmtId="0" fontId="0" fillId="0" borderId="0" xfId="0"/>
    <xf numFmtId="0" fontId="0" fillId="2" borderId="3" xfId="0" applyFill="1" applyBorder="1"/>
    <xf numFmtId="0" fontId="0" fillId="2" borderId="4" xfId="0" applyFill="1" applyBorder="1"/>
    <xf numFmtId="0" fontId="6" fillId="2" borderId="2" xfId="0" applyFont="1" applyFill="1" applyBorder="1" applyAlignment="1">
      <alignment vertical="center"/>
    </xf>
    <xf numFmtId="0" fontId="7" fillId="2" borderId="10" xfId="0" applyFont="1" applyFill="1" applyBorder="1" applyAlignment="1">
      <alignment vertical="center"/>
    </xf>
    <xf numFmtId="0" fontId="8" fillId="2" borderId="11" xfId="0" applyFont="1" applyFill="1" applyBorder="1"/>
    <xf numFmtId="0" fontId="8" fillId="2" borderId="12" xfId="0" applyFont="1" applyFill="1" applyBorder="1"/>
    <xf numFmtId="0" fontId="7" fillId="2" borderId="5" xfId="0" applyFont="1" applyFill="1" applyBorder="1" applyAlignment="1">
      <alignment vertical="center"/>
    </xf>
    <xf numFmtId="0" fontId="8" fillId="2" borderId="0" xfId="0" applyFont="1" applyFill="1" applyBorder="1"/>
    <xf numFmtId="0" fontId="8" fillId="2" borderId="6" xfId="0" applyFont="1" applyFill="1" applyBorder="1"/>
    <xf numFmtId="0" fontId="6" fillId="2" borderId="17" xfId="0" applyFont="1" applyFill="1" applyBorder="1" applyAlignment="1">
      <alignment vertical="center"/>
    </xf>
    <xf numFmtId="0" fontId="0" fillId="2" borderId="18" xfId="0" applyFill="1" applyBorder="1"/>
    <xf numFmtId="0" fontId="0" fillId="2" borderId="19" xfId="0" applyFill="1" applyBorder="1"/>
    <xf numFmtId="0" fontId="7" fillId="2" borderId="20" xfId="0" applyFont="1" applyFill="1" applyBorder="1" applyAlignment="1">
      <alignment vertical="center"/>
    </xf>
    <xf numFmtId="0" fontId="0" fillId="2" borderId="0" xfId="0" applyFill="1" applyBorder="1"/>
    <xf numFmtId="0" fontId="8" fillId="2" borderId="21" xfId="0" applyFont="1" applyFill="1" applyBorder="1"/>
    <xf numFmtId="0" fontId="3" fillId="2" borderId="0" xfId="2" applyFont="1" applyFill="1" applyAlignment="1">
      <alignment horizontal="left"/>
    </xf>
    <xf numFmtId="0" fontId="0" fillId="2" borderId="0" xfId="0" applyFill="1"/>
    <xf numFmtId="49" fontId="4" fillId="2" borderId="1" xfId="2" applyNumberFormat="1" applyFont="1" applyFill="1" applyBorder="1" applyAlignment="1">
      <alignment horizontal="center"/>
    </xf>
    <xf numFmtId="0" fontId="5"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1" applyFont="1" applyFill="1" applyBorder="1"/>
    <xf numFmtId="0" fontId="9" fillId="2" borderId="0" xfId="0" applyFont="1" applyFill="1" applyBorder="1" applyAlignment="1">
      <alignment horizontal="left" vertical="top" wrapText="1"/>
    </xf>
    <xf numFmtId="44" fontId="0" fillId="2" borderId="0" xfId="0" applyNumberFormat="1" applyFill="1"/>
    <xf numFmtId="44" fontId="0" fillId="2" borderId="0" xfId="1" applyFont="1" applyFill="1"/>
    <xf numFmtId="0" fontId="4" fillId="2" borderId="1" xfId="2" applyFont="1" applyFill="1" applyBorder="1" applyAlignment="1">
      <alignment horizontal="center" wrapText="1"/>
    </xf>
    <xf numFmtId="0" fontId="4" fillId="2" borderId="1" xfId="2" applyFont="1" applyFill="1" applyBorder="1" applyAlignment="1">
      <alignment horizontal="center"/>
    </xf>
    <xf numFmtId="164" fontId="0" fillId="2" borderId="0" xfId="1" applyNumberFormat="1" applyFont="1" applyFill="1" applyAlignment="1">
      <alignment horizontal="right"/>
    </xf>
    <xf numFmtId="164" fontId="0" fillId="0" borderId="0" xfId="0" applyNumberFormat="1" applyFill="1"/>
    <xf numFmtId="0" fontId="4" fillId="2" borderId="1" xfId="2" applyFont="1" applyFill="1" applyBorder="1" applyAlignment="1">
      <alignment horizont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E20"/>
  <sheetViews>
    <sheetView topLeftCell="A13" workbookViewId="0">
      <selection activeCell="B17" sqref="B17:E17"/>
    </sheetView>
  </sheetViews>
  <sheetFormatPr defaultColWidth="8.81640625" defaultRowHeight="14.5"/>
  <cols>
    <col min="1" max="1" width="4.54296875" style="17" customWidth="1"/>
    <col min="2" max="2" width="53.453125" style="17" bestFit="1" customWidth="1"/>
    <col min="3" max="3" width="17.54296875" style="17" bestFit="1" customWidth="1"/>
    <col min="4" max="4" width="21.1796875" style="17" bestFit="1" customWidth="1"/>
    <col min="5" max="5" width="18.54296875" style="17" bestFit="1" customWidth="1"/>
    <col min="6" max="16384" width="8.81640625" style="17"/>
  </cols>
  <sheetData>
    <row r="1" spans="2:5">
      <c r="B1" s="16" t="s">
        <v>0</v>
      </c>
      <c r="C1" s="31" t="s">
        <v>34</v>
      </c>
      <c r="D1" s="31"/>
      <c r="E1" s="31"/>
    </row>
    <row r="2" spans="2:5" ht="26.5">
      <c r="C2" s="27" t="s">
        <v>14</v>
      </c>
      <c r="D2" s="28" t="s">
        <v>32</v>
      </c>
      <c r="E2" s="28" t="s">
        <v>16</v>
      </c>
    </row>
    <row r="3" spans="2:5">
      <c r="B3" s="19" t="s">
        <v>1</v>
      </c>
      <c r="C3" s="29" t="s">
        <v>21</v>
      </c>
      <c r="D3" s="20">
        <v>2325774734.5100002</v>
      </c>
      <c r="E3" s="20">
        <v>2341782193.6999998</v>
      </c>
    </row>
    <row r="4" spans="2:5">
      <c r="B4" s="19" t="s">
        <v>2</v>
      </c>
      <c r="C4" s="29" t="s">
        <v>9</v>
      </c>
      <c r="D4" s="20">
        <v>13143686203.970001</v>
      </c>
      <c r="E4" s="20">
        <v>4887090087.9099998</v>
      </c>
    </row>
    <row r="5" spans="2:5">
      <c r="B5" s="19" t="s">
        <v>3</v>
      </c>
      <c r="C5" s="29" t="s">
        <v>10</v>
      </c>
      <c r="D5" s="20">
        <v>5142535976.3800001</v>
      </c>
      <c r="E5" s="20">
        <v>5142516363.3400002</v>
      </c>
    </row>
    <row r="6" spans="2:5">
      <c r="B6" s="19" t="s">
        <v>4</v>
      </c>
      <c r="C6" s="29" t="s">
        <v>11</v>
      </c>
      <c r="D6" s="20">
        <v>1070255283.88</v>
      </c>
      <c r="E6" s="20">
        <v>1072138210.7800001</v>
      </c>
    </row>
    <row r="7" spans="2:5">
      <c r="B7" s="19" t="s">
        <v>5</v>
      </c>
      <c r="C7" s="29" t="s">
        <v>36</v>
      </c>
      <c r="D7" s="30">
        <v>3747857818.75</v>
      </c>
      <c r="E7" s="30">
        <v>2447703836.5500002</v>
      </c>
    </row>
    <row r="8" spans="2:5">
      <c r="B8" s="19" t="s">
        <v>7</v>
      </c>
      <c r="C8" s="29" t="s">
        <v>17</v>
      </c>
      <c r="D8" s="21">
        <v>2100000000</v>
      </c>
      <c r="E8" s="21">
        <v>2053324964.97</v>
      </c>
    </row>
    <row r="9" spans="2:5">
      <c r="B9" s="19" t="s">
        <v>6</v>
      </c>
      <c r="C9" s="29" t="s">
        <v>12</v>
      </c>
      <c r="D9" s="21">
        <v>539823293.97000003</v>
      </c>
      <c r="E9" s="21">
        <v>72848465.769999996</v>
      </c>
    </row>
    <row r="10" spans="2:5">
      <c r="B10" s="19" t="s">
        <v>8</v>
      </c>
      <c r="C10" s="29" t="s">
        <v>37</v>
      </c>
      <c r="D10" s="21">
        <v>905000000</v>
      </c>
      <c r="E10" s="21">
        <v>666028179.81999993</v>
      </c>
    </row>
    <row r="11" spans="2:5" ht="15" thickBot="1">
      <c r="D11" s="22">
        <f>SUM(D3:D10)</f>
        <v>28974933311.460003</v>
      </c>
      <c r="E11" s="22">
        <f>SUM(E3:E10)</f>
        <v>18683432302.840004</v>
      </c>
    </row>
    <row r="12" spans="2:5" ht="15.5" thickTop="1" thickBot="1">
      <c r="B12" s="19"/>
      <c r="D12" s="25"/>
    </row>
    <row r="13" spans="2:5" ht="18.5" thickTop="1" thickBot="1">
      <c r="B13" s="3" t="s">
        <v>13</v>
      </c>
      <c r="C13" s="1"/>
      <c r="D13" s="1"/>
      <c r="E13" s="2"/>
    </row>
    <row r="14" spans="2:5">
      <c r="B14" s="4" t="s">
        <v>14</v>
      </c>
      <c r="C14" s="5"/>
      <c r="D14" s="5"/>
      <c r="E14" s="6"/>
    </row>
    <row r="15" spans="2:5" ht="57.65" customHeight="1" thickBot="1">
      <c r="B15" s="32" t="s">
        <v>23</v>
      </c>
      <c r="C15" s="33"/>
      <c r="D15" s="33"/>
      <c r="E15" s="34"/>
    </row>
    <row r="16" spans="2:5">
      <c r="B16" s="4" t="s">
        <v>15</v>
      </c>
      <c r="C16" s="5"/>
      <c r="D16" s="5"/>
      <c r="E16" s="6"/>
    </row>
    <row r="17" spans="2:5" ht="77.25" customHeight="1" thickBot="1">
      <c r="B17" s="32" t="s">
        <v>38</v>
      </c>
      <c r="C17" s="33"/>
      <c r="D17" s="33"/>
      <c r="E17" s="34"/>
    </row>
    <row r="18" spans="2:5">
      <c r="B18" s="7" t="s">
        <v>16</v>
      </c>
      <c r="C18" s="8"/>
      <c r="D18" s="8"/>
      <c r="E18" s="9"/>
    </row>
    <row r="19" spans="2:5" ht="84.75" customHeight="1" thickBot="1">
      <c r="B19" s="35" t="s">
        <v>24</v>
      </c>
      <c r="C19" s="36"/>
      <c r="D19" s="36"/>
      <c r="E19" s="37"/>
    </row>
    <row r="20" spans="2:5" ht="15" thickTop="1"/>
  </sheetData>
  <mergeCells count="4">
    <mergeCell ref="C1:E1"/>
    <mergeCell ref="B15:E15"/>
    <mergeCell ref="B17:E17"/>
    <mergeCell ref="B19:E19"/>
  </mergeCells>
  <pageMargins left="0.25" right="0.25" top="0.75" bottom="0.75" header="0.3" footer="0.3"/>
  <pageSetup scale="92"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K15"/>
  <sheetViews>
    <sheetView tabSelected="1" topLeftCell="A10" zoomScaleNormal="100" workbookViewId="0">
      <selection activeCell="F16" sqref="F16"/>
    </sheetView>
  </sheetViews>
  <sheetFormatPr defaultColWidth="8.81640625" defaultRowHeight="14.5"/>
  <cols>
    <col min="1" max="1" width="4.54296875" style="17" customWidth="1"/>
    <col min="2" max="2" width="48.453125" style="17" bestFit="1" customWidth="1"/>
    <col min="3" max="5" width="16.7265625" style="17" customWidth="1"/>
    <col min="6" max="6" width="16.7265625" style="26" customWidth="1"/>
    <col min="7" max="11" width="16.7265625" style="17" customWidth="1"/>
    <col min="12" max="16384" width="8.81640625" style="17"/>
  </cols>
  <sheetData>
    <row r="1" spans="2:11">
      <c r="B1" s="16" t="s">
        <v>0</v>
      </c>
      <c r="C1" s="41" t="s">
        <v>18</v>
      </c>
      <c r="D1" s="41"/>
      <c r="E1" s="41"/>
      <c r="F1" s="41"/>
      <c r="G1" s="41"/>
      <c r="H1" s="41"/>
      <c r="I1" s="41"/>
      <c r="J1" s="41"/>
      <c r="K1" s="41"/>
    </row>
    <row r="2" spans="2:11">
      <c r="C2" s="18" t="s">
        <v>19</v>
      </c>
      <c r="D2" s="18" t="s">
        <v>20</v>
      </c>
      <c r="E2" s="18" t="s">
        <v>25</v>
      </c>
      <c r="F2" s="18" t="s">
        <v>26</v>
      </c>
      <c r="G2" s="18" t="s">
        <v>27</v>
      </c>
      <c r="H2" s="18" t="s">
        <v>28</v>
      </c>
      <c r="I2" s="18" t="s">
        <v>31</v>
      </c>
      <c r="J2" s="18" t="s">
        <v>33</v>
      </c>
      <c r="K2" s="18" t="s">
        <v>35</v>
      </c>
    </row>
    <row r="3" spans="2:11">
      <c r="B3" s="19" t="s">
        <v>1</v>
      </c>
      <c r="C3" s="20">
        <v>924541007.49000001</v>
      </c>
      <c r="D3" s="20">
        <v>1024622380.349999</v>
      </c>
      <c r="E3" s="20">
        <v>1127424455.3</v>
      </c>
      <c r="F3" s="20">
        <v>1429863176.0699992</v>
      </c>
      <c r="G3" s="20">
        <v>1546927202.809999</v>
      </c>
      <c r="H3" s="20">
        <v>1646497289.4099989</v>
      </c>
      <c r="I3" s="20">
        <v>1996514007.8799992</v>
      </c>
      <c r="J3" s="20">
        <v>2202743359.6899991</v>
      </c>
      <c r="K3" s="20">
        <v>2325774734.5100002</v>
      </c>
    </row>
    <row r="4" spans="2:11">
      <c r="B4" s="19" t="s">
        <v>2</v>
      </c>
      <c r="C4" s="20">
        <v>13132106036</v>
      </c>
      <c r="D4" s="20">
        <v>13132106036</v>
      </c>
      <c r="E4" s="20">
        <v>13132106036</v>
      </c>
      <c r="F4" s="20">
        <v>13132106036</v>
      </c>
      <c r="G4" s="20">
        <v>13132106036</v>
      </c>
      <c r="H4" s="20">
        <v>13132106036</v>
      </c>
      <c r="I4" s="20">
        <v>13138904640.41</v>
      </c>
      <c r="J4" s="20">
        <v>13141002635.700001</v>
      </c>
      <c r="K4" s="20">
        <v>13143686203.970001</v>
      </c>
    </row>
    <row r="5" spans="2:11">
      <c r="B5" s="19" t="s">
        <v>3</v>
      </c>
      <c r="C5" s="20">
        <v>5135624853.1000004</v>
      </c>
      <c r="D5" s="20">
        <v>5135624853.1000004</v>
      </c>
      <c r="E5" s="20">
        <v>5135624853.1000004</v>
      </c>
      <c r="F5" s="20">
        <v>5135624853.1000004</v>
      </c>
      <c r="G5" s="20">
        <v>5135624853.1000004</v>
      </c>
      <c r="H5" s="20">
        <v>5135624853.1000004</v>
      </c>
      <c r="I5" s="20">
        <v>5142516369.4200001</v>
      </c>
      <c r="J5" s="20">
        <v>5142535966.3000002</v>
      </c>
      <c r="K5" s="20">
        <v>5142535976.3800001</v>
      </c>
    </row>
    <row r="6" spans="2:11">
      <c r="B6" s="19" t="s">
        <v>4</v>
      </c>
      <c r="C6" s="20">
        <v>340653890.87</v>
      </c>
      <c r="D6" s="20">
        <v>486159009.75000906</v>
      </c>
      <c r="E6" s="20">
        <v>624253638.71999991</v>
      </c>
      <c r="F6" s="20">
        <v>785792570.02000952</v>
      </c>
      <c r="G6" s="20">
        <v>925832835.51007116</v>
      </c>
      <c r="H6" s="20">
        <v>989170389.75007522</v>
      </c>
      <c r="I6" s="20">
        <v>1039575079.0801208</v>
      </c>
      <c r="J6" s="20">
        <v>1056551224.5301164</v>
      </c>
      <c r="K6" s="20">
        <v>1070255283.88</v>
      </c>
    </row>
    <row r="7" spans="2:11">
      <c r="B7" s="19" t="s">
        <v>5</v>
      </c>
      <c r="C7" s="30">
        <f>1689668547.56+110000000</f>
        <v>1799668547.5599999</v>
      </c>
      <c r="D7" s="30">
        <f>2425241657+110000000</f>
        <v>2535241657</v>
      </c>
      <c r="E7" s="30">
        <f>2425241657+110000000</f>
        <v>2535241657</v>
      </c>
      <c r="F7" s="30">
        <f>2425241657+110000000</f>
        <v>2535241657</v>
      </c>
      <c r="G7" s="30">
        <f>2425241657+110000000</f>
        <v>2535241657</v>
      </c>
      <c r="H7" s="30">
        <f>2425241657+110000000</f>
        <v>2535241657</v>
      </c>
      <c r="I7" s="30">
        <f>2453455164.25+110000000</f>
        <v>2563455164.25</v>
      </c>
      <c r="J7" s="30">
        <v>3747659813.9299998</v>
      </c>
      <c r="K7" s="30">
        <v>3747857818.75</v>
      </c>
    </row>
    <row r="8" spans="2:11">
      <c r="B8" s="19" t="s">
        <v>7</v>
      </c>
      <c r="C8" s="21">
        <v>2100000000</v>
      </c>
      <c r="D8" s="21">
        <v>2100000000</v>
      </c>
      <c r="E8" s="21">
        <v>2100000000</v>
      </c>
      <c r="F8" s="21">
        <v>2100000000</v>
      </c>
      <c r="G8" s="21">
        <v>2100000000</v>
      </c>
      <c r="H8" s="21">
        <v>2100000000</v>
      </c>
      <c r="I8" s="21">
        <v>2100000000</v>
      </c>
      <c r="J8" s="21">
        <v>2100000000</v>
      </c>
      <c r="K8" s="21">
        <v>2100000000</v>
      </c>
    </row>
    <row r="9" spans="2:11">
      <c r="B9" s="19" t="s">
        <v>6</v>
      </c>
      <c r="C9" s="21">
        <v>53945851.799999997</v>
      </c>
      <c r="D9" s="21">
        <v>53945851.799999997</v>
      </c>
      <c r="E9" s="21">
        <v>539458518</v>
      </c>
      <c r="F9" s="21">
        <v>539458518</v>
      </c>
      <c r="G9" s="21">
        <v>539458518</v>
      </c>
      <c r="H9" s="21">
        <v>539458518</v>
      </c>
      <c r="I9" s="21">
        <v>539591356.28999996</v>
      </c>
      <c r="J9" s="21">
        <v>539671364.49000001</v>
      </c>
      <c r="K9" s="21">
        <v>539823293.97000003</v>
      </c>
    </row>
    <row r="10" spans="2:11">
      <c r="B10" s="19" t="s">
        <v>8</v>
      </c>
      <c r="C10" s="21">
        <v>865000000</v>
      </c>
      <c r="D10" s="21">
        <v>865000000</v>
      </c>
      <c r="E10" s="21">
        <v>865000000</v>
      </c>
      <c r="F10" s="21">
        <v>865000000</v>
      </c>
      <c r="G10" s="21">
        <v>865000000</v>
      </c>
      <c r="H10" s="21">
        <v>865000000</v>
      </c>
      <c r="I10" s="21">
        <v>865000000</v>
      </c>
      <c r="J10" s="21">
        <f>865000000+40000000</f>
        <v>905000000</v>
      </c>
      <c r="K10" s="21">
        <f>865000000+40000000</f>
        <v>905000000</v>
      </c>
    </row>
    <row r="11" spans="2:11" ht="15" thickBot="1">
      <c r="C11" s="22">
        <f t="shared" ref="C11:H11" si="0">SUM(C3:C10)</f>
        <v>24351540186.82</v>
      </c>
      <c r="D11" s="22">
        <f t="shared" si="0"/>
        <v>25332699788.000004</v>
      </c>
      <c r="E11" s="22">
        <f t="shared" si="0"/>
        <v>26059109158.120003</v>
      </c>
      <c r="F11" s="22">
        <f t="shared" si="0"/>
        <v>26523086810.190006</v>
      </c>
      <c r="G11" s="22">
        <f t="shared" si="0"/>
        <v>26780191102.420071</v>
      </c>
      <c r="H11" s="22">
        <f t="shared" si="0"/>
        <v>26943098743.260078</v>
      </c>
      <c r="I11" s="22">
        <f t="shared" ref="I11" si="1">SUM(I3:I10)</f>
        <v>27385556617.33012</v>
      </c>
      <c r="J11" s="22">
        <f t="shared" ref="J11:K11" si="2">SUM(J3:J10)</f>
        <v>28835164364.640118</v>
      </c>
      <c r="K11" s="22">
        <f t="shared" si="2"/>
        <v>28974933311.460003</v>
      </c>
    </row>
    <row r="12" spans="2:11" ht="15.5" thickTop="1" thickBot="1">
      <c r="B12" s="19"/>
      <c r="C12" s="25"/>
    </row>
    <row r="13" spans="2:11" ht="17.5">
      <c r="B13" s="10" t="s">
        <v>13</v>
      </c>
      <c r="C13" s="11"/>
      <c r="D13" s="12"/>
      <c r="E13" s="14"/>
      <c r="F13" s="23"/>
    </row>
    <row r="14" spans="2:11">
      <c r="B14" s="13" t="s">
        <v>15</v>
      </c>
      <c r="C14" s="8"/>
      <c r="D14" s="15"/>
      <c r="E14" s="14"/>
      <c r="F14" s="23"/>
    </row>
    <row r="15" spans="2:11" ht="130.5" customHeight="1" thickBot="1">
      <c r="B15" s="38" t="s">
        <v>38</v>
      </c>
      <c r="C15" s="39"/>
      <c r="D15" s="40"/>
      <c r="E15" s="24"/>
      <c r="F15" s="24"/>
    </row>
  </sheetData>
  <mergeCells count="2">
    <mergeCell ref="B15:D15"/>
    <mergeCell ref="C1:K1"/>
  </mergeCells>
  <pageMargins left="0.25" right="0.25" top="0.75" bottom="0.75" header="0.3" footer="0.3"/>
  <pageSetup scale="6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K15"/>
  <sheetViews>
    <sheetView zoomScaleNormal="100" workbookViewId="0">
      <selection activeCell="B1" sqref="B1"/>
    </sheetView>
  </sheetViews>
  <sheetFormatPr defaultColWidth="8.81640625" defaultRowHeight="14.5"/>
  <cols>
    <col min="1" max="1" width="4.54296875" style="17" customWidth="1"/>
    <col min="2" max="2" width="48.453125" style="17" bestFit="1" customWidth="1"/>
    <col min="3" max="11" width="16.7265625" style="17" customWidth="1"/>
    <col min="12" max="16384" width="8.81640625" style="17"/>
  </cols>
  <sheetData>
    <row r="1" spans="2:11">
      <c r="B1" s="16" t="s">
        <v>0</v>
      </c>
      <c r="C1" s="41" t="s">
        <v>29</v>
      </c>
      <c r="D1" s="41"/>
      <c r="E1" s="41"/>
      <c r="F1" s="41"/>
      <c r="G1" s="41"/>
      <c r="H1" s="41"/>
      <c r="I1" s="41"/>
      <c r="J1" s="41"/>
      <c r="K1" s="41"/>
    </row>
    <row r="2" spans="2:11">
      <c r="C2" s="18" t="s">
        <v>19</v>
      </c>
      <c r="D2" s="18" t="s">
        <v>20</v>
      </c>
      <c r="E2" s="18" t="s">
        <v>25</v>
      </c>
      <c r="F2" s="18" t="s">
        <v>26</v>
      </c>
      <c r="G2" s="18" t="s">
        <v>27</v>
      </c>
      <c r="H2" s="18" t="s">
        <v>28</v>
      </c>
      <c r="I2" s="18" t="s">
        <v>30</v>
      </c>
      <c r="J2" s="18" t="s">
        <v>33</v>
      </c>
      <c r="K2" s="18" t="s">
        <v>35</v>
      </c>
    </row>
    <row r="3" spans="2:11">
      <c r="B3" s="19" t="s">
        <v>1</v>
      </c>
      <c r="C3" s="20">
        <v>937057746.51999974</v>
      </c>
      <c r="D3" s="20">
        <v>1067042932.2399995</v>
      </c>
      <c r="E3" s="20">
        <v>1133781962.4400001</v>
      </c>
      <c r="F3" s="20">
        <v>1470691632.0999999</v>
      </c>
      <c r="G3" s="20">
        <v>1561296406.6999993</v>
      </c>
      <c r="H3" s="20">
        <v>1719912443.1599994</v>
      </c>
      <c r="I3" s="20">
        <v>2020530422.2499993</v>
      </c>
      <c r="J3" s="20">
        <v>2226481216.8499994</v>
      </c>
      <c r="K3" s="20">
        <v>2341782193.6999998</v>
      </c>
    </row>
    <row r="4" spans="2:11">
      <c r="B4" s="19" t="s">
        <v>2</v>
      </c>
      <c r="C4" s="20">
        <v>387090087.90999961</v>
      </c>
      <c r="D4" s="20">
        <v>387090087.90999961</v>
      </c>
      <c r="E4" s="20">
        <v>387090087.90999961</v>
      </c>
      <c r="F4" s="20">
        <v>387090087.90999961</v>
      </c>
      <c r="G4" s="20">
        <v>387090087.90999955</v>
      </c>
      <c r="H4" s="20">
        <v>387090087.90999955</v>
      </c>
      <c r="I4" s="20">
        <v>4887090087.9099998</v>
      </c>
      <c r="J4" s="20">
        <v>4887090087.9099998</v>
      </c>
      <c r="K4" s="20">
        <v>4887090087.9099998</v>
      </c>
    </row>
    <row r="5" spans="2:11">
      <c r="B5" s="19" t="s">
        <v>3</v>
      </c>
      <c r="C5" s="20">
        <v>3924644701.2399788</v>
      </c>
      <c r="D5" s="20">
        <v>3924640567.6899786</v>
      </c>
      <c r="E5" s="20">
        <v>3938798743.6900001</v>
      </c>
      <c r="F5" s="20">
        <v>5023127409.1899958</v>
      </c>
      <c r="G5" s="20">
        <v>5023126652.5799999</v>
      </c>
      <c r="H5" s="20">
        <v>5023126184.6200237</v>
      </c>
      <c r="I5" s="20">
        <v>5142496470.2399988</v>
      </c>
      <c r="J5" s="20">
        <v>5142516363.3400145</v>
      </c>
      <c r="K5" s="20">
        <v>5142516363.3400145</v>
      </c>
    </row>
    <row r="6" spans="2:11">
      <c r="B6" s="19" t="s">
        <v>4</v>
      </c>
      <c r="C6" s="20">
        <v>362656214.38</v>
      </c>
      <c r="D6" s="20">
        <v>505615343.06000453</v>
      </c>
      <c r="E6" s="20">
        <v>645512214.57999992</v>
      </c>
      <c r="F6" s="20">
        <v>805183831.05998099</v>
      </c>
      <c r="G6" s="20">
        <v>945495860.4900831</v>
      </c>
      <c r="H6" s="20">
        <v>1000538564.1601026</v>
      </c>
      <c r="I6" s="20">
        <v>1045401427.2401197</v>
      </c>
      <c r="J6" s="20">
        <v>1067727848.1801198</v>
      </c>
      <c r="K6" s="20">
        <v>1072138210.7800001</v>
      </c>
    </row>
    <row r="7" spans="2:11">
      <c r="B7" s="19" t="s">
        <v>5</v>
      </c>
      <c r="C7" s="21">
        <v>696440498.97999835</v>
      </c>
      <c r="D7" s="20">
        <f>1028710608.82+5966285.58</f>
        <v>1034676894.4000001</v>
      </c>
      <c r="E7" s="20">
        <f>1171701492.08+19606016.62</f>
        <v>1191307508.6999998</v>
      </c>
      <c r="F7" s="21">
        <f>1372659128.98+40568412.71</f>
        <v>1413227541.6900001</v>
      </c>
      <c r="G7" s="21">
        <f>1532752900.25+51306865.78</f>
        <v>1584059766.03</v>
      </c>
      <c r="H7" s="21">
        <f>1684777834.88+33569169.55</f>
        <v>1718347004.4300001</v>
      </c>
      <c r="I7" s="21">
        <f>1832801009.22+35106349.88</f>
        <v>1867907359.1000001</v>
      </c>
      <c r="J7" s="21">
        <f>2059720095.81+38049630.53</f>
        <v>2097769726.3399999</v>
      </c>
      <c r="K7" s="21">
        <v>2447703836.5500002</v>
      </c>
    </row>
    <row r="8" spans="2:11">
      <c r="B8" s="19" t="s">
        <v>7</v>
      </c>
      <c r="C8" s="21">
        <v>968471301.54999983</v>
      </c>
      <c r="D8" s="20">
        <v>2009677044</v>
      </c>
      <c r="E8" s="20">
        <v>2011050167.9000001</v>
      </c>
      <c r="F8" s="21">
        <v>2040455410.2399981</v>
      </c>
      <c r="G8" s="21">
        <v>2042175665.8499999</v>
      </c>
      <c r="H8" s="21">
        <v>2043547117.589998</v>
      </c>
      <c r="I8" s="21">
        <v>2046578598.119998</v>
      </c>
      <c r="J8" s="21">
        <v>2048750122.9300017</v>
      </c>
      <c r="K8" s="21">
        <v>2053324964.97</v>
      </c>
    </row>
    <row r="9" spans="2:11">
      <c r="B9" s="19" t="s">
        <v>6</v>
      </c>
      <c r="C9" s="21">
        <v>50000000</v>
      </c>
      <c r="D9" s="21">
        <v>50000000</v>
      </c>
      <c r="E9" s="21">
        <v>50000000</v>
      </c>
      <c r="F9" s="21">
        <v>72000000</v>
      </c>
      <c r="G9" s="21">
        <v>72000000</v>
      </c>
      <c r="H9" s="21">
        <v>72000000</v>
      </c>
      <c r="I9" s="21">
        <v>72364586.73999998</v>
      </c>
      <c r="J9" s="21">
        <v>72564551.309999987</v>
      </c>
      <c r="K9" s="21">
        <v>72848465.769999996</v>
      </c>
    </row>
    <row r="10" spans="2:11">
      <c r="B10" s="19" t="s">
        <v>8</v>
      </c>
      <c r="C10" s="21">
        <v>207600000</v>
      </c>
      <c r="D10" s="20">
        <v>415300000</v>
      </c>
      <c r="E10" s="20">
        <v>622800000</v>
      </c>
      <c r="F10" s="21">
        <v>626130000</v>
      </c>
      <c r="G10" s="21">
        <v>636552938</v>
      </c>
      <c r="H10" s="21">
        <v>650897107.04999995</v>
      </c>
      <c r="I10" s="21">
        <v>655171248.04999995</v>
      </c>
      <c r="J10" s="21">
        <v>658027848.04999995</v>
      </c>
      <c r="K10" s="21">
        <v>666028179.81999993</v>
      </c>
    </row>
    <row r="11" spans="2:11" ht="15" thickBot="1">
      <c r="C11" s="22">
        <f t="shared" ref="C11:I11" si="0">SUM(C3:C10)</f>
        <v>7533960550.579977</v>
      </c>
      <c r="D11" s="22">
        <f t="shared" si="0"/>
        <v>9394042869.2999821</v>
      </c>
      <c r="E11" s="22">
        <f t="shared" si="0"/>
        <v>9980340685.2199993</v>
      </c>
      <c r="F11" s="22">
        <f t="shared" si="0"/>
        <v>11837905912.189974</v>
      </c>
      <c r="G11" s="22">
        <f t="shared" si="0"/>
        <v>12251797377.560081</v>
      </c>
      <c r="H11" s="22">
        <f t="shared" si="0"/>
        <v>12615458508.920122</v>
      </c>
      <c r="I11" s="22">
        <f t="shared" si="0"/>
        <v>17737540199.650116</v>
      </c>
      <c r="J11" s="22">
        <f t="shared" ref="J11:K11" si="1">SUM(J3:J10)</f>
        <v>18200927764.910137</v>
      </c>
      <c r="K11" s="22">
        <f t="shared" si="1"/>
        <v>18683432302.840015</v>
      </c>
    </row>
    <row r="12" spans="2:11" ht="15.5" thickTop="1" thickBot="1">
      <c r="B12" s="19"/>
    </row>
    <row r="13" spans="2:11" ht="17.5">
      <c r="B13" s="10" t="s">
        <v>13</v>
      </c>
      <c r="C13" s="11"/>
      <c r="D13" s="12"/>
      <c r="E13" s="14"/>
      <c r="F13" s="23"/>
    </row>
    <row r="14" spans="2:11">
      <c r="B14" s="13" t="s">
        <v>16</v>
      </c>
      <c r="C14" s="8"/>
      <c r="D14" s="15"/>
      <c r="E14" s="14"/>
      <c r="F14" s="23"/>
    </row>
    <row r="15" spans="2:11" ht="118.15" customHeight="1" thickBot="1">
      <c r="B15" s="38" t="s">
        <v>22</v>
      </c>
      <c r="C15" s="39"/>
      <c r="D15" s="40"/>
      <c r="E15" s="24"/>
      <c r="F15" s="24"/>
    </row>
  </sheetData>
  <mergeCells count="2">
    <mergeCell ref="B15:D15"/>
    <mergeCell ref="C1:K1"/>
  </mergeCells>
  <pageMargins left="0.25" right="0.25" top="0.75" bottom="0.75" header="0.3" footer="0.3"/>
  <pageSetup scale="67"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Steven D Jongeling</cp:lastModifiedBy>
  <cp:lastPrinted>2022-06-06T19:16:04Z</cp:lastPrinted>
  <dcterms:created xsi:type="dcterms:W3CDTF">2021-10-04T21:30:02Z</dcterms:created>
  <dcterms:modified xsi:type="dcterms:W3CDTF">2022-06-15T16:13:09Z</dcterms:modified>
</cp:coreProperties>
</file>